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wunmi\Documents\GitHub\data-delights\public\guides\beyond-the-bar-chart\assets\"/>
    </mc:Choice>
  </mc:AlternateContent>
  <xr:revisionPtr revIDLastSave="0" documentId="13_ncr:1_{D9CE4428-F98A-49FF-B8E2-DCE975285C5D}" xr6:coauthVersionLast="47" xr6:coauthVersionMax="47" xr10:uidLastSave="{00000000-0000-0000-0000-000000000000}"/>
  <bookViews>
    <workbookView xWindow="-120" yWindow="-120" windowWidth="29040" windowHeight="15720" tabRatio="676" xr2:uid="{00000000-000D-0000-FFFF-FFFF00000000}"/>
  </bookViews>
  <sheets>
    <sheet name="01_Combo" sheetId="1" r:id="rId1"/>
    <sheet name="02_Funnel" sheetId="2" r:id="rId2"/>
    <sheet name="03_InCell" sheetId="3" r:id="rId3"/>
    <sheet name="04_Waterfall" sheetId="4" r:id="rId4"/>
    <sheet name="05_Gantt" sheetId="5" r:id="rId5"/>
    <sheet name="06_Waffle" sheetId="6" r:id="rId6"/>
    <sheet name="07_Butterfly" sheetId="7" r:id="rId7"/>
    <sheet name="08_Checkbox" sheetId="8" r:id="rId8"/>
    <sheet name="09_Speedometer" sheetId="9" r:id="rId9"/>
    <sheet name="10_ImageFill" sheetId="10" r:id="rId10"/>
    <sheet name="11_Pareto" sheetId="11" r:id="rId11"/>
  </sheets>
  <definedNames>
    <definedName name="_xlchart.v2.0" hidden="1">'02_Funnel'!$A$5:$A$10</definedName>
    <definedName name="_xlchart.v2.1" hidden="1">'02_Funnel'!$B$5:$B$10</definedName>
    <definedName name="_xlchart.v2.2" hidden="1">'02_Funnel'!$A$5:$A$10</definedName>
    <definedName name="_xlchart.v2.3" hidden="1">'02_Funnel'!$B$5:$B$10</definedName>
    <definedName name="_xlchart.v2.4" hidden="1">'02_Funnel'!$A$5:$A$10</definedName>
    <definedName name="_xlchart.v2.5" hidden="1">'02_Funnel'!$B$5:$B$10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1" l="1"/>
  <c r="C13" i="11"/>
  <c r="C12" i="11"/>
  <c r="C11" i="11"/>
  <c r="C10" i="11"/>
  <c r="C9" i="11"/>
  <c r="C8" i="11"/>
  <c r="C7" i="11"/>
  <c r="C6" i="11"/>
  <c r="C5" i="11"/>
  <c r="B15" i="9"/>
  <c r="B14" i="9"/>
  <c r="B16" i="9" s="1"/>
  <c r="H16" i="8"/>
  <c r="G16" i="8"/>
  <c r="F16" i="8"/>
  <c r="H15" i="8"/>
  <c r="G15" i="8"/>
  <c r="F15" i="8"/>
  <c r="H14" i="8"/>
  <c r="G14" i="8"/>
  <c r="F14" i="8"/>
  <c r="H13" i="8"/>
  <c r="G13" i="8"/>
  <c r="F13" i="8"/>
  <c r="H12" i="8"/>
  <c r="G12" i="8"/>
  <c r="F12" i="8"/>
  <c r="H11" i="8"/>
  <c r="G11" i="8"/>
  <c r="F11" i="8"/>
  <c r="H10" i="8"/>
  <c r="G10" i="8"/>
  <c r="F10" i="8"/>
  <c r="H9" i="8"/>
  <c r="G9" i="8"/>
  <c r="F9" i="8"/>
  <c r="H8" i="8"/>
  <c r="G8" i="8"/>
  <c r="F8" i="8"/>
  <c r="H7" i="8"/>
  <c r="G7" i="8"/>
  <c r="F7" i="8"/>
  <c r="H6" i="8"/>
  <c r="G6" i="8"/>
  <c r="F6" i="8"/>
  <c r="H5" i="8"/>
  <c r="G5" i="8"/>
  <c r="F5" i="8"/>
  <c r="D10" i="7"/>
  <c r="D9" i="7"/>
  <c r="D8" i="7"/>
  <c r="D7" i="7"/>
  <c r="D6" i="7"/>
  <c r="D5" i="7"/>
  <c r="D15" i="5"/>
  <c r="D14" i="5"/>
  <c r="D13" i="5"/>
  <c r="D12" i="5"/>
  <c r="D11" i="5"/>
  <c r="D10" i="5"/>
  <c r="D9" i="5"/>
  <c r="D8" i="5"/>
  <c r="D7" i="5"/>
  <c r="D6" i="5"/>
  <c r="D5" i="5"/>
  <c r="E12" i="4"/>
  <c r="E5" i="4"/>
  <c r="E6" i="4" s="1"/>
  <c r="H12" i="3"/>
  <c r="J12" i="3" s="1"/>
  <c r="H11" i="3"/>
  <c r="J11" i="3" s="1"/>
  <c r="H10" i="3"/>
  <c r="J10" i="3" s="1"/>
  <c r="H9" i="3"/>
  <c r="J9" i="3" s="1"/>
  <c r="H8" i="3"/>
  <c r="J8" i="3" s="1"/>
  <c r="H7" i="3"/>
  <c r="J7" i="3" s="1"/>
  <c r="J6" i="3"/>
  <c r="H6" i="3"/>
  <c r="H5" i="3"/>
  <c r="J5" i="3" s="1"/>
  <c r="E7" i="4" l="1"/>
  <c r="D7" i="4" s="1"/>
  <c r="D6" i="4"/>
  <c r="E8" i="4" l="1"/>
  <c r="D8" i="4" s="1"/>
  <c r="E9" i="4" l="1"/>
  <c r="D9" i="4"/>
  <c r="E10" i="4" l="1"/>
  <c r="D10" i="4"/>
  <c r="E11" i="4" l="1"/>
  <c r="D11" i="4" s="1"/>
</calcChain>
</file>

<file path=xl/sharedStrings.xml><?xml version="1.0" encoding="utf-8"?>
<sst xmlns="http://schemas.openxmlformats.org/spreadsheetml/2006/main" count="207" uniqueCount="168">
  <si>
    <t>Combo Chart — revenue vs gross margin %</t>
  </si>
  <si>
    <t>Two series on different scales. Chart Revenue as columns, Margin % as a line on a secondary axis.</t>
  </si>
  <si>
    <t>Month</t>
  </si>
  <si>
    <t>Revenue (£)</t>
  </si>
  <si>
    <t>Gross Margin %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</si>
  <si>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</si>
  <si>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</si>
  <si>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</si>
  <si>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</si>
  <si>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</si>
  <si>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</si>
  <si>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</si>
  <si>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</si>
  <si>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</si>
  <si>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</si>
  <si>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</si>
  <si>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</si>
  <si>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Tip: set the secondary axis max to about 0.9 so the margin line sits clear of the columns.</t>
  </si>
  <si>
    <t>Stage</t>
  </si>
  <si>
    <t>Count</t>
  </si>
  <si>
    <t>Prospects identified</t>
  </si>
  <si>
    <t>Qualified leads</t>
  </si>
  <si>
    <t>Discovery call booked</t>
  </si>
  <si>
    <t>Proposal sent</t>
  </si>
  <si>
    <t>In negotiation</t>
  </si>
  <si>
    <t>Closed won</t>
  </si>
  <si>
    <t>In-Cell Chart — sparklines and REPT bars</t>
  </si>
  <si>
    <t>Insert sparklines into column I from the Jan-Jun range. Column J is a formula-driven REPT bar — set that column to Courier New.</t>
  </si>
  <si>
    <t>Rep</t>
  </si>
  <si>
    <t>Total</t>
  </si>
  <si>
    <t>Sparkline</t>
  </si>
  <si>
    <t>REPT bar</t>
  </si>
  <si>
    <t>A. Okafor</t>
  </si>
  <si>
    <t>← insert sparkline here</t>
  </si>
  <si>
    <t>M. Chen</t>
  </si>
  <si>
    <t>S. Patel</t>
  </si>
  <si>
    <t>L. Dubois</t>
  </si>
  <si>
    <t>R. Silva</t>
  </si>
  <si>
    <t>K. Adeyemi</t>
  </si>
  <si>
    <t>T. Novak</t>
  </si>
  <si>
    <t>J. Murphy</t>
  </si>
  <si>
    <t>Tip: select I5:I12, then Insert &gt; Sparklines &gt; Line, and use B5:G12 as the data range.</t>
  </si>
  <si>
    <t>Waterfall Chart — revenue to net profit bridge</t>
  </si>
  <si>
    <t>Column C drives the native chart (mark Total rows). Columns D-E are the Excel 2013 fallback: an invisible base plus the visible delta.</t>
  </si>
  <si>
    <t>Category</t>
  </si>
  <si>
    <t>Value (£)</t>
  </si>
  <si>
    <t>Type</t>
  </si>
  <si>
    <t>Base (invisible)</t>
  </si>
  <si>
    <t>Running total</t>
  </si>
  <si>
    <t>Gross revenue</t>
  </si>
  <si>
    <t>COGS</t>
  </si>
  <si>
    <t>Decrease</t>
  </si>
  <si>
    <t>Marketing</t>
  </si>
  <si>
    <t>Sales commissions</t>
  </si>
  <si>
    <t>Operating expenses</t>
  </si>
  <si>
    <t>R&amp;D</t>
  </si>
  <si>
    <t>Taxes</t>
  </si>
  <si>
    <t>Net profit</t>
  </si>
  <si>
    <t>Tip: after inserting the waterfall, right-click the first and last bars and choose "Set as Total".</t>
  </si>
  <si>
    <t>Gantt Chart — ERP implementation schedule</t>
  </si>
  <si>
    <t>Chart Start date + Duration as a stacked bar, hide the Start series, then reverse the category axis.</t>
  </si>
  <si>
    <t>Task</t>
  </si>
  <si>
    <t>Start date</t>
  </si>
  <si>
    <t>Duration (days)</t>
  </si>
  <si>
    <t>End date</t>
  </si>
  <si>
    <t>Workstream</t>
  </si>
  <si>
    <t>% complete</t>
  </si>
  <si>
    <t>Requirements gathering</t>
  </si>
  <si>
    <t>Discovery</t>
  </si>
  <si>
    <t>Vendor selection</t>
  </si>
  <si>
    <t>Solution design</t>
  </si>
  <si>
    <t>Design</t>
  </si>
  <si>
    <t>Data mapping</t>
  </si>
  <si>
    <t>Core configuration</t>
  </si>
  <si>
    <t>Build</t>
  </si>
  <si>
    <t>Integration development</t>
  </si>
  <si>
    <t>Data migration dry run</t>
  </si>
  <si>
    <t>User acceptance testing</t>
  </si>
  <si>
    <t>Test</t>
  </si>
  <si>
    <t>Training delivery</t>
  </si>
  <si>
    <t>Deploy</t>
  </si>
  <si>
    <t>Go-live cutover</t>
  </si>
  <si>
    <t>Hypercare</t>
  </si>
  <si>
    <t>Tip: set the date axis minimum to =MIN(B5:B15) as a serial number, then reverse the category axis order.</t>
  </si>
  <si>
    <t>Waffle Chart — 10x10 conditional formatting grid</t>
  </si>
  <si>
    <t>B7:K16 is the grid, numbered 1-100 bottom-left to top-right. The conditional format is already applied and driven by cell B4.</t>
  </si>
  <si>
    <t>Completion %</t>
  </si>
  <si>
    <t>The grid — each cell is one percentage point</t>
  </si>
  <si>
    <t>Tip: change B4 and the grid repaints. Set the number font to white (or match the fill) to hide the digits.</t>
  </si>
  <si>
    <t>Butterfly Chart — headcount by age band and gender</t>
  </si>
  <si>
    <t>Column D negates the left wing. Chart columns C and D, overlap the series to 100%, then hide the minus signs with a 0;0 number format.</t>
  </si>
  <si>
    <t>Age band</t>
  </si>
  <si>
    <t>Women</t>
  </si>
  <si>
    <t>Men</t>
  </si>
  <si>
    <t>Men (negated)</t>
  </si>
  <si>
    <t>18-24</t>
  </si>
  <si>
    <t>25-34</t>
  </si>
  <si>
    <t>35-44</t>
  </si>
  <si>
    <t>45-54</t>
  </si>
  <si>
    <t>55-64</t>
  </si>
  <si>
    <t>65+</t>
  </si>
  <si>
    <t>Tip: apply the custom number format 0;0 to the negated axis and labels so both wings read as positive.</t>
  </si>
  <si>
    <t>Checkbox Chart — form-control driven series</t>
  </si>
  <si>
    <t>Checkbox link cells →</t>
  </si>
  <si>
    <t>North</t>
  </si>
  <si>
    <t>South</t>
  </si>
  <si>
    <t>West</t>
  </si>
  <si>
    <t>North (shown)</t>
  </si>
  <si>
    <t>South (shown)</t>
  </si>
  <si>
    <t>West (shown)</t>
  </si>
  <si>
    <t>Tip: Developer &gt; Insert &gt; Form Controls &gt; Check Box, then set each Cell link to B2, C2 and D2.</t>
  </si>
  <si>
    <t>Speedometer Chart — doughnut gauge</t>
  </si>
  <si>
    <t>Two doughnut series: the coloured bands, then a three-slice needle. The needle maths is in B14:B16.</t>
  </si>
  <si>
    <t>Band</t>
  </si>
  <si>
    <t>Size</t>
  </si>
  <si>
    <t>Meaning</t>
  </si>
  <si>
    <t>Red zone</t>
  </si>
  <si>
    <t>0-40% — below tolerance</t>
  </si>
  <si>
    <t>Amber zone</t>
  </si>
  <si>
    <t>40-70% — watch</t>
  </si>
  <si>
    <t>Green zone</t>
  </si>
  <si>
    <t>70-100% — on target</t>
  </si>
  <si>
    <t>Lower half (hide)</t>
  </si>
  <si>
    <t>Set to No Fill so only the top arc shows</t>
  </si>
  <si>
    <t>Needle calculation</t>
  </si>
  <si>
    <t>Actual value (%)</t>
  </si>
  <si>
    <t>Needle width (%)</t>
  </si>
  <si>
    <t>Before needle</t>
  </si>
  <si>
    <t>Needle</t>
  </si>
  <si>
    <t>After needle</t>
  </si>
  <si>
    <t>Tip: set the first doughnut's angle of first slice to 270 degrees, then hide the bottom half by setting the 'Lower half' slice to No Fill.</t>
  </si>
  <si>
    <t>Image Copy-Paste Chart — units sold by product</t>
  </si>
  <si>
    <t>Build a plain column chart, then paste an icon onto each bar and switch the fill to Stack and Scale.</t>
  </si>
  <si>
    <t>Product</t>
  </si>
  <si>
    <t>Units sold</t>
  </si>
  <si>
    <t>Icon file</t>
  </si>
  <si>
    <t>Units per icon</t>
  </si>
  <si>
    <t>Laptops</t>
  </si>
  <si>
    <t>icon-laptop.png</t>
  </si>
  <si>
    <t>Monitors</t>
  </si>
  <si>
    <t>icon-monitor.png</t>
  </si>
  <si>
    <t>Keyboards</t>
  </si>
  <si>
    <t>icon-keyboard.png</t>
  </si>
  <si>
    <t>Headsets</t>
  </si>
  <si>
    <t>icon-headset.png</t>
  </si>
  <si>
    <t>Docking stations</t>
  </si>
  <si>
    <t>icon-dock.png</t>
  </si>
  <si>
    <t>Webcams</t>
  </si>
  <si>
    <t>icon-webcam.png</t>
  </si>
  <si>
    <t>Tip: use square, transparent PNGs under 100KB. One icon = 10,000 units keeps the bars readable.</t>
  </si>
  <si>
    <t>Pareto Chart — support ticket root causes</t>
  </si>
  <si>
    <t>Sorted descending. Column C is the cumulative %, column D the constant 80% reference line.</t>
  </si>
  <si>
    <t>Root cause</t>
  </si>
  <si>
    <t>Tickets</t>
  </si>
  <si>
    <t>Cumulative %</t>
  </si>
  <si>
    <t>80% line</t>
  </si>
  <si>
    <t>Password / access issues</t>
  </si>
  <si>
    <t>Software crashes</t>
  </si>
  <si>
    <t>Network connectivity</t>
  </si>
  <si>
    <t>Printer and peripherals</t>
  </si>
  <si>
    <t>Email delivery</t>
  </si>
  <si>
    <t>VPN failures</t>
  </si>
  <si>
    <t>Licence expiry</t>
  </si>
  <si>
    <t>Hardware faults</t>
  </si>
  <si>
    <t>Mobile device setup</t>
  </si>
  <si>
    <t>Other</t>
  </si>
  <si>
    <t>Tip: lock the secondary axis maximum to 1. Excel defaults it to 1.2, which puts the 80% line in the wrong place.</t>
  </si>
  <si>
    <t>Funnel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</si>
</sst>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dd\ mmm\ yyyy"/>
    <numFmt numFmtId="168" formatCode="#,##0;#,##0"/>
  </numFmts>
  <fonts count="8">
    <font>
      <sz val="11"/>
      <color theme="1"/>
      <name val="Calibri"/>
      <family val="2"/>
      <scheme val="minor"/>
    </font>
    <font>
      <b/>
      <sz val="14"/>
      <color rgb="FF1B4332"/>
      <name val="Aptos Narrow"/>
    </font>
    <font>
      <i/>
      <sz val="9"/>
      <color rgb="FF6B7280"/>
      <name val="Aptos Narrow"/>
    </font>
    <font>
      <b/>
      <sz val="11"/>
      <color rgb="FFFFFFFF"/>
      <name val="Aptos Narrow"/>
    </font>
    <font>
      <sz val="11"/>
      <name val="Aptos Narrow"/>
    </font>
    <font>
      <sz val="9"/>
      <color rgb="FF2D6A4F"/>
      <name val="Courier New"/>
    </font>
    <font>
      <sz val="9"/>
      <color rgb="FFFFFFFF"/>
      <name val="Aptos Narrow"/>
    </font>
    <font>
      <b/>
      <sz val="11"/>
      <color rgb="FF1B4332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D8F3DC"/>
      </patternFill>
    </fill>
  </fills>
  <borders count="2">
    <border>
      <left/>
      <right/>
      <top/>
      <bottom/>
      <diagonal/>
    </border>
    <border>
      <left style="thin">
        <color rgb="FFD9DDDB"/>
      </left>
      <right style="thin">
        <color rgb="FFD9DDDB"/>
      </right>
      <top style="thin">
        <color rgb="FFD9DDDB"/>
      </top>
      <bottom style="thin">
        <color rgb="FFD9DD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3" fontId="4" fillId="0" borderId="1" xfId="0" applyNumberFormat="1" applyFont="1" applyBorder="1"/>
    <xf numFmtId="164" fontId="4" fillId="0" borderId="1" xfId="0" applyNumberFormat="1" applyFont="1" applyBorder="1"/>
    <xf numFmtId="164" fontId="4" fillId="3" borderId="1" xfId="0" applyNumberFormat="1" applyFont="1" applyFill="1" applyBorder="1"/>
    <xf numFmtId="3" fontId="4" fillId="3" borderId="1" xfId="0" applyNumberFormat="1" applyFont="1" applyFill="1" applyBorder="1"/>
    <xf numFmtId="0" fontId="2" fillId="3" borderId="1" xfId="0" applyFont="1" applyFill="1" applyBorder="1"/>
    <xf numFmtId="0" fontId="5" fillId="3" borderId="1" xfId="0" applyFont="1" applyFill="1" applyBorder="1"/>
    <xf numFmtId="38" fontId="4" fillId="0" borderId="1" xfId="0" applyNumberFormat="1" applyFont="1" applyBorder="1"/>
    <xf numFmtId="166" fontId="4" fillId="0" borderId="1" xfId="0" applyNumberFormat="1" applyFont="1" applyBorder="1"/>
    <xf numFmtId="166" fontId="4" fillId="3" borderId="1" xfId="0" applyNumberFormat="1" applyFont="1" applyFill="1" applyBorder="1"/>
    <xf numFmtId="0" fontId="4" fillId="3" borderId="1" xfId="0" applyFont="1" applyFill="1" applyBorder="1"/>
    <xf numFmtId="9" fontId="4" fillId="3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9" fontId="1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8" fontId="4" fillId="3" borderId="1" xfId="0" applyNumberFormat="1" applyFont="1" applyFill="1" applyBorder="1"/>
    <xf numFmtId="0" fontId="7" fillId="3" borderId="1" xfId="0" applyFont="1" applyFill="1" applyBorder="1" applyAlignment="1">
      <alignment horizontal="center"/>
    </xf>
    <xf numFmtId="0" fontId="4" fillId="0" borderId="0" xfId="0" applyFont="1"/>
    <xf numFmtId="9" fontId="0" fillId="3" borderId="1" xfId="0" applyNumberFormat="1" applyFill="1" applyBorder="1"/>
    <xf numFmtId="1" fontId="0" fillId="3" borderId="1" xfId="0" applyNumberFormat="1" applyFill="1" applyBorder="1"/>
    <xf numFmtId="0" fontId="0" fillId="3" borderId="1" xfId="0" applyFill="1" applyBorder="1"/>
  </cellXfs>
  <cellStyles count="1">
    <cellStyle name="Normal" xfId="0" builtinId="0"/>
  </cellStyles>
  <dxfs count="2">
    <dxf>
      <fill>
        <patternFill patternType="solid">
          <fgColor rgb="FFD8F3DC"/>
        </patternFill>
      </fill>
    </dxf>
    <dxf>
      <fill>
        <patternFill patternType="solid">
          <fgColor rgb="FF1B433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_xlchart.v2.2</cx:f>
      </cx:strDim>
      <cx:numDim type="val">
        <cx:f>_xlchart.v2.3</cx:f>
      </cx:numDim>
    </cx:data>
  </cx:chartData>
  <cx:chart>
    <cx:title pos="t" align="ctr" overlay="0">
      <cx:tx>
        <cx:txData>
          <cx:v>Funnel Chart Analysis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Funnel Chart Analysis</a:t>
          </a:r>
        </a:p>
      </cx:txPr>
    </cx:title>
    <cx:plotArea>
      <cx:plotAreaRegion>
        <cx:series layoutId="funnel" uniqueId="{00000000-AA40-44B1-917D-47C5C6F5C41F}">
          <cx:dataPt idx="0">
            <cx:spPr>
              <a:solidFill>
                <a:srgbClr val="4BACC6">
                  <a:lumMod val="75000"/>
                </a:srgbClr>
              </a:solidFill>
            </cx:spPr>
          </cx:dataPt>
          <cx:dataPt idx="1">
            <cx:spPr>
              <a:solidFill>
                <a:srgbClr val="4BACC6">
                  <a:lumMod val="75000"/>
                </a:srgbClr>
              </a:solidFill>
            </cx:spPr>
          </cx:dataPt>
          <cx:dataPt idx="2">
            <cx:spPr>
              <a:solidFill>
                <a:srgbClr val="4BACC6"/>
              </a:solidFill>
            </cx:spPr>
          </cx:dataPt>
          <cx:dataPt idx="3">
            <cx:spPr>
              <a:solidFill>
                <a:srgbClr val="4BACC6">
                  <a:lumMod val="60000"/>
                  <a:lumOff val="40000"/>
                </a:srgbClr>
              </a:solidFill>
            </cx:spPr>
          </cx:dataPt>
          <cx:dataPt idx="4">
            <cx:spPr>
              <a:solidFill>
                <a:srgbClr val="4BACC6">
                  <a:lumMod val="40000"/>
                  <a:lumOff val="60000"/>
                </a:srgbClr>
              </a:solidFill>
            </cx:spPr>
          </cx:dataPt>
          <cx:dataPt idx="5">
            <cx:spPr>
              <a:solidFill>
                <a:srgbClr val="4BACC6">
                  <a:lumMod val="40000"/>
                  <a:lumOff val="60000"/>
                </a:srgbClr>
              </a:solidFill>
            </cx:spPr>
          </cx:dataPt>
          <cx:dataLabels>
            <cx:visibility seriesName="0" categoryName="0" value="1"/>
          </cx:dataLabels>
          <cx:dataId val="0"/>
        </cx:series>
      </cx:plotAreaRegion>
      <cx:axis id="1">
        <cx:catScaling gapWidth="0.140000001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409574</xdr:colOff>
      <xdr:row>2</xdr:row>
      <xdr:rowOff>33336</xdr:rowOff>
    </xdr:from>
    <xdr:to>
      <xdr:col>11</xdr:col>
      <xdr:colOff>228599</xdr:colOff>
      <xdr:row>22</xdr:row>
      <xdr:rowOff>47624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F34838DB-C749-58E6-91C0-272756012C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43224" y="461961"/>
              <a:ext cx="5305425" cy="39862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NG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4332"/>
  </sheetPr>
  <dimension ref="A1:C18"/>
  <sheetViews>
    <sheetView showGridLines="0" tabSelected="1" workbookViewId="0">
      <pane ySplit="4" topLeftCell="A5" activePane="bottomLeft" state="frozen"/>
      <selection pane="bottomLeft" activeCell="K8" sqref="K8"/>
    </sheetView>
  </sheetViews>
  <sheetFormatPr defaultRowHeight="15"/>
  <cols>
    <col min="1" max="1" width="14" customWidth="1"/>
    <col min="2" max="3" width="16" customWidth="1"/>
  </cols>
  <sheetData>
    <row r="1" spans="1:3" ht="18.75">
      <c r="A1" s="1" t="s">
        <v>0</v>
      </c>
    </row>
    <row r="2" spans="1:3">
      <c r="A2" s="2" t="s">
        <v>1</v>
      </c>
    </row>
    <row r="4" spans="1:3" ht="27.95" customHeight="1">
      <c r="A4" s="3" t="s">
        <v>2</v>
      </c>
      <c r="B4" s="3" t="s">
        <v>3</v>
      </c>
      <c r="C4" s="3" t="s">
        <v>4</v>
      </c>
    </row>
    <row r="5" spans="1:3">
      <c r="A5" s="4" t="s">
        <v>5</v>
      </c>
      <c r="B5" s="5">
        <v>412000</v>
      </c>
      <c r="C5" s="6">
        <v>0.41199999999999998</v>
      </c>
    </row>
    <row r="6" spans="1:3">
      <c r="A6" s="4" t="s">
        <v>6</v>
      </c>
      <c r="B6" s="5">
        <v>388500</v>
      </c>
      <c r="C6" s="6">
        <v>0.40500000000000003</v>
      </c>
    </row>
    <row r="7" spans="1:3">
      <c r="A7" s="4" t="s">
        <v>7</v>
      </c>
      <c r="B7" s="5">
        <v>501200</v>
      </c>
      <c r="C7" s="6">
        <v>0.42799999999999999</v>
      </c>
    </row>
    <row r="8" spans="1:3">
      <c r="A8" s="4" t="s">
        <v>8</v>
      </c>
      <c r="B8" s="5">
        <v>476800</v>
      </c>
      <c r="C8" s="6">
        <v>0.41899999999999998</v>
      </c>
    </row>
    <row r="9" spans="1:3">
      <c r="A9" s="4" t="s">
        <v>9</v>
      </c>
      <c r="B9" s="5">
        <v>545300</v>
      </c>
      <c r="C9" s="6">
        <v>0.437</v>
      </c>
    </row>
    <row r="10" spans="1:3">
      <c r="A10" s="4" t="s">
        <v>10</v>
      </c>
      <c r="B10" s="5">
        <v>589100</v>
      </c>
      <c r="C10" s="6">
        <v>0.441</v>
      </c>
    </row>
    <row r="11" spans="1:3">
      <c r="A11" s="4" t="s">
        <v>11</v>
      </c>
      <c r="B11" s="5">
        <v>553700</v>
      </c>
      <c r="C11" s="6">
        <v>0.42399999999999999</v>
      </c>
    </row>
    <row r="12" spans="1:3">
      <c r="A12" s="4" t="s">
        <v>12</v>
      </c>
      <c r="B12" s="5">
        <v>498200</v>
      </c>
      <c r="C12" s="6">
        <v>0.40799999999999997</v>
      </c>
    </row>
    <row r="13" spans="1:3">
      <c r="A13" s="4" t="s">
        <v>13</v>
      </c>
      <c r="B13" s="5">
        <v>612400</v>
      </c>
      <c r="C13" s="6">
        <v>0.44600000000000001</v>
      </c>
    </row>
    <row r="14" spans="1:3">
      <c r="A14" s="4" t="s">
        <v>14</v>
      </c>
      <c r="B14" s="5">
        <v>658900</v>
      </c>
      <c r="C14" s="6">
        <v>0.45200000000000001</v>
      </c>
    </row>
    <row r="15" spans="1:3">
      <c r="A15" s="4" t="s">
        <v>15</v>
      </c>
      <c r="B15" s="5">
        <v>701300</v>
      </c>
      <c r="C15" s="6">
        <v>0.45800000000000002</v>
      </c>
    </row>
    <row r="16" spans="1:3">
      <c r="A16" s="4" t="s">
        <v>16</v>
      </c>
      <c r="B16" s="5">
        <v>744600</v>
      </c>
      <c r="C16" s="6">
        <v>0.46300000000000002</v>
      </c>
    </row>
    <row r="18" spans="1:1">
      <c r="A18" s="2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B4332"/>
  </sheetPr>
  <dimension ref="A1:B12"/>
  <sheetViews>
    <sheetView showGridLines="0" workbookViewId="0">
      <selection activeCell="N15" sqref="N15"/>
    </sheetView>
  </sheetViews>
  <sheetFormatPr defaultRowHeight="15"/>
  <cols>
    <col min="1" max="1" width="26" customWidth="1"/>
    <col min="2" max="2" width="12" customWidth="1"/>
    <col min="3" max="3" width="9.140625" customWidth="1"/>
  </cols>
  <sheetData>
    <row r="1" spans="1:2" ht="18.75">
      <c r="A1" s="1" t="s">
        <v>167</v>
      </c>
    </row>
    <row r="2" spans="1:2">
      <c r="A2" s="2"/>
    </row>
    <row r="4" spans="1:2" ht="27.95" customHeight="1">
      <c r="A4" s="3" t="s">
        <v>18</v>
      </c>
      <c r="B4" s="3" t="s">
        <v>19</v>
      </c>
    </row>
    <row r="5" spans="1:2">
      <c r="A5" s="4" t="s">
        <v>20</v>
      </c>
      <c r="B5" s="5">
        <v>12480</v>
      </c>
    </row>
    <row r="6" spans="1:2">
      <c r="A6" s="4" t="s">
        <v>21</v>
      </c>
      <c r="B6" s="5">
        <v>5610</v>
      </c>
    </row>
    <row r="7" spans="1:2">
      <c r="A7" s="4" t="s">
        <v>22</v>
      </c>
      <c r="B7" s="5">
        <v>2845</v>
      </c>
    </row>
    <row r="8" spans="1:2">
      <c r="A8" s="4" t="s">
        <v>23</v>
      </c>
      <c r="B8" s="5">
        <v>1290</v>
      </c>
    </row>
    <row r="9" spans="1:2">
      <c r="A9" s="4" t="s">
        <v>24</v>
      </c>
      <c r="B9" s="5">
        <v>604</v>
      </c>
    </row>
    <row r="10" spans="1:2">
      <c r="A10" s="4" t="s">
        <v>25</v>
      </c>
      <c r="B10" s="5">
        <v>237</v>
      </c>
    </row>
    <row r="12" spans="1:2">
      <c r="A12" s="2"/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B4332"/>
  </sheetPr>
  <dimension ref="A1:J1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8" customWidth="1"/>
    <col min="2" max="7" width="9" customWidth="1"/>
    <col min="8" max="8" width="12" customWidth="1"/>
    <col min="9" max="9" width="16" customWidth="1"/>
    <col min="10" max="10" width="26" customWidth="1"/>
  </cols>
  <sheetData>
    <row r="1" spans="1:10" ht="18.75">
      <c r="A1" s="1" t="s">
        <v>26</v>
      </c>
    </row>
    <row r="2" spans="1:10">
      <c r="A2" s="2" t="s">
        <v>27</v>
      </c>
    </row>
    <row r="4" spans="1:10" ht="27.95" customHeight="1">
      <c r="A4" s="3" t="s">
        <v>28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29</v>
      </c>
      <c r="I4" s="3" t="s">
        <v>30</v>
      </c>
      <c r="J4" s="3" t="s">
        <v>31</v>
      </c>
    </row>
    <row r="5" spans="1:10">
      <c r="A5" s="4" t="s">
        <v>32</v>
      </c>
      <c r="B5" s="4">
        <v>42</v>
      </c>
      <c r="C5" s="4">
        <v>51</v>
      </c>
      <c r="D5" s="4">
        <v>48</v>
      </c>
      <c r="E5" s="4">
        <v>63</v>
      </c>
      <c r="F5" s="4">
        <v>59</v>
      </c>
      <c r="G5" s="4">
        <v>71</v>
      </c>
      <c r="H5" s="8">
        <f t="shared" ref="H5:H12" si="0">SUM(B5:G5)</f>
        <v>334</v>
      </c>
      <c r="I5" s="9" t="s">
        <v>33</v>
      </c>
      <c r="J5" s="10" t="str">
        <f t="shared" ref="J5:J12" si="1">REPT("█",ROUND(H5/MAX($H$5:$H$12)*20,0))</f>
        <v>███████████</v>
      </c>
    </row>
    <row r="6" spans="1:10">
      <c r="A6" s="4" t="s">
        <v>34</v>
      </c>
      <c r="B6" s="4">
        <v>88</v>
      </c>
      <c r="C6" s="4">
        <v>79</v>
      </c>
      <c r="D6" s="4">
        <v>92</v>
      </c>
      <c r="E6" s="4">
        <v>85</v>
      </c>
      <c r="F6" s="4">
        <v>97</v>
      </c>
      <c r="G6" s="4">
        <v>103</v>
      </c>
      <c r="H6" s="8">
        <f t="shared" si="0"/>
        <v>544</v>
      </c>
      <c r="I6" s="9" t="s">
        <v>33</v>
      </c>
      <c r="J6" s="10" t="str">
        <f t="shared" si="1"/>
        <v>██████████████████</v>
      </c>
    </row>
    <row r="7" spans="1:10">
      <c r="A7" s="4" t="s">
        <v>35</v>
      </c>
      <c r="B7" s="4">
        <v>31</v>
      </c>
      <c r="C7" s="4">
        <v>38</v>
      </c>
      <c r="D7" s="4">
        <v>29</v>
      </c>
      <c r="E7" s="4">
        <v>45</v>
      </c>
      <c r="F7" s="4">
        <v>52</v>
      </c>
      <c r="G7" s="4">
        <v>49</v>
      </c>
      <c r="H7" s="8">
        <f t="shared" si="0"/>
        <v>244</v>
      </c>
      <c r="I7" s="9" t="s">
        <v>33</v>
      </c>
      <c r="J7" s="10" t="str">
        <f t="shared" si="1"/>
        <v>████████</v>
      </c>
    </row>
    <row r="8" spans="1:10">
      <c r="A8" s="4" t="s">
        <v>36</v>
      </c>
      <c r="B8" s="4">
        <v>67</v>
      </c>
      <c r="C8" s="4">
        <v>72</v>
      </c>
      <c r="D8" s="4">
        <v>65</v>
      </c>
      <c r="E8" s="4">
        <v>58</v>
      </c>
      <c r="F8" s="4">
        <v>74</v>
      </c>
      <c r="G8" s="4">
        <v>81</v>
      </c>
      <c r="H8" s="8">
        <f t="shared" si="0"/>
        <v>417</v>
      </c>
      <c r="I8" s="9" t="s">
        <v>33</v>
      </c>
      <c r="J8" s="10" t="str">
        <f t="shared" si="1"/>
        <v>█████████████</v>
      </c>
    </row>
    <row r="9" spans="1:10">
      <c r="A9" s="4" t="s">
        <v>37</v>
      </c>
      <c r="B9" s="4">
        <v>55</v>
      </c>
      <c r="C9" s="4">
        <v>49</v>
      </c>
      <c r="D9" s="4">
        <v>61</v>
      </c>
      <c r="E9" s="4">
        <v>70</v>
      </c>
      <c r="F9" s="4">
        <v>66</v>
      </c>
      <c r="G9" s="4">
        <v>78</v>
      </c>
      <c r="H9" s="8">
        <f t="shared" si="0"/>
        <v>379</v>
      </c>
      <c r="I9" s="9" t="s">
        <v>33</v>
      </c>
      <c r="J9" s="10" t="str">
        <f t="shared" si="1"/>
        <v>████████████</v>
      </c>
    </row>
    <row r="10" spans="1:10">
      <c r="A10" s="4" t="s">
        <v>38</v>
      </c>
      <c r="B10" s="4">
        <v>94</v>
      </c>
      <c r="C10" s="4">
        <v>101</v>
      </c>
      <c r="D10" s="4">
        <v>88</v>
      </c>
      <c r="E10" s="4">
        <v>112</v>
      </c>
      <c r="F10" s="4">
        <v>106</v>
      </c>
      <c r="G10" s="4">
        <v>119</v>
      </c>
      <c r="H10" s="8">
        <f t="shared" si="0"/>
        <v>620</v>
      </c>
      <c r="I10" s="9" t="s">
        <v>33</v>
      </c>
      <c r="J10" s="10" t="str">
        <f t="shared" si="1"/>
        <v>████████████████████</v>
      </c>
    </row>
    <row r="11" spans="1:10">
      <c r="A11" s="4" t="s">
        <v>39</v>
      </c>
      <c r="B11" s="4">
        <v>23</v>
      </c>
      <c r="C11" s="4">
        <v>27</v>
      </c>
      <c r="D11" s="4">
        <v>35</v>
      </c>
      <c r="E11" s="4">
        <v>31</v>
      </c>
      <c r="F11" s="4">
        <v>40</v>
      </c>
      <c r="G11" s="4">
        <v>38</v>
      </c>
      <c r="H11" s="8">
        <f t="shared" si="0"/>
        <v>194</v>
      </c>
      <c r="I11" s="9" t="s">
        <v>33</v>
      </c>
      <c r="J11" s="10" t="str">
        <f t="shared" si="1"/>
        <v>██████</v>
      </c>
    </row>
    <row r="12" spans="1:10">
      <c r="A12" s="4" t="s">
        <v>40</v>
      </c>
      <c r="B12" s="4">
        <v>76</v>
      </c>
      <c r="C12" s="4">
        <v>68</v>
      </c>
      <c r="D12" s="4">
        <v>83</v>
      </c>
      <c r="E12" s="4">
        <v>79</v>
      </c>
      <c r="F12" s="4">
        <v>91</v>
      </c>
      <c r="G12" s="4">
        <v>87</v>
      </c>
      <c r="H12" s="8">
        <f t="shared" si="0"/>
        <v>484</v>
      </c>
      <c r="I12" s="9" t="s">
        <v>33</v>
      </c>
      <c r="J12" s="10" t="str">
        <f t="shared" si="1"/>
        <v>████████████████</v>
      </c>
    </row>
    <row r="14" spans="1:10">
      <c r="A14" s="2" t="s">
        <v>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B4332"/>
  </sheetPr>
  <dimension ref="A1:E1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4" customWidth="1"/>
    <col min="2" max="2" width="15" customWidth="1"/>
    <col min="3" max="3" width="13" customWidth="1"/>
    <col min="4" max="4" width="18" customWidth="1"/>
    <col min="5" max="5" width="16" customWidth="1"/>
  </cols>
  <sheetData>
    <row r="1" spans="1:5" ht="18.75">
      <c r="A1" s="1" t="s">
        <v>42</v>
      </c>
    </row>
    <row r="2" spans="1:5">
      <c r="A2" s="2" t="s">
        <v>43</v>
      </c>
    </row>
    <row r="4" spans="1:5" ht="27.95" customHeight="1">
      <c r="A4" s="3" t="s">
        <v>44</v>
      </c>
      <c r="B4" s="3" t="s">
        <v>45</v>
      </c>
      <c r="C4" s="3" t="s">
        <v>46</v>
      </c>
      <c r="D4" s="3" t="s">
        <v>47</v>
      </c>
      <c r="E4" s="3" t="s">
        <v>48</v>
      </c>
    </row>
    <row r="5" spans="1:5">
      <c r="A5" s="4" t="s">
        <v>49</v>
      </c>
      <c r="B5" s="11">
        <v>500000</v>
      </c>
      <c r="C5" s="4" t="s">
        <v>29</v>
      </c>
      <c r="D5" s="8">
        <v>0</v>
      </c>
      <c r="E5" s="8">
        <f>B5</f>
        <v>500000</v>
      </c>
    </row>
    <row r="6" spans="1:5">
      <c r="A6" s="4" t="s">
        <v>50</v>
      </c>
      <c r="B6" s="11">
        <v>-150000</v>
      </c>
      <c r="C6" s="4" t="s">
        <v>51</v>
      </c>
      <c r="D6" s="8">
        <f t="shared" ref="D6:D11" si="0">MIN(E5,E6)</f>
        <v>350000</v>
      </c>
      <c r="E6" s="8">
        <f t="shared" ref="E6:E11" si="1">E5+B6</f>
        <v>350000</v>
      </c>
    </row>
    <row r="7" spans="1:5">
      <c r="A7" s="4" t="s">
        <v>52</v>
      </c>
      <c r="B7" s="11">
        <v>-50000</v>
      </c>
      <c r="C7" s="4" t="s">
        <v>51</v>
      </c>
      <c r="D7" s="8">
        <f t="shared" si="0"/>
        <v>300000</v>
      </c>
      <c r="E7" s="8">
        <f t="shared" si="1"/>
        <v>300000</v>
      </c>
    </row>
    <row r="8" spans="1:5">
      <c r="A8" s="4" t="s">
        <v>53</v>
      </c>
      <c r="B8" s="11">
        <v>-30000</v>
      </c>
      <c r="C8" s="4" t="s">
        <v>51</v>
      </c>
      <c r="D8" s="8">
        <f t="shared" si="0"/>
        <v>270000</v>
      </c>
      <c r="E8" s="8">
        <f t="shared" si="1"/>
        <v>270000</v>
      </c>
    </row>
    <row r="9" spans="1:5">
      <c r="A9" s="4" t="s">
        <v>54</v>
      </c>
      <c r="B9" s="11">
        <v>-80000</v>
      </c>
      <c r="C9" s="4" t="s">
        <v>51</v>
      </c>
      <c r="D9" s="8">
        <f t="shared" si="0"/>
        <v>190000</v>
      </c>
      <c r="E9" s="8">
        <f t="shared" si="1"/>
        <v>190000</v>
      </c>
    </row>
    <row r="10" spans="1:5">
      <c r="A10" s="4" t="s">
        <v>55</v>
      </c>
      <c r="B10" s="11">
        <v>-40000</v>
      </c>
      <c r="C10" s="4" t="s">
        <v>51</v>
      </c>
      <c r="D10" s="8">
        <f t="shared" si="0"/>
        <v>150000</v>
      </c>
      <c r="E10" s="8">
        <f t="shared" si="1"/>
        <v>150000</v>
      </c>
    </row>
    <row r="11" spans="1:5">
      <c r="A11" s="4" t="s">
        <v>56</v>
      </c>
      <c r="B11" s="11">
        <v>-25000</v>
      </c>
      <c r="C11" s="4" t="s">
        <v>51</v>
      </c>
      <c r="D11" s="8">
        <f t="shared" si="0"/>
        <v>125000</v>
      </c>
      <c r="E11" s="8">
        <f t="shared" si="1"/>
        <v>125000</v>
      </c>
    </row>
    <row r="12" spans="1:5">
      <c r="A12" s="4" t="s">
        <v>57</v>
      </c>
      <c r="B12" s="11">
        <v>125000</v>
      </c>
      <c r="C12" s="4" t="s">
        <v>29</v>
      </c>
      <c r="D12" s="8">
        <v>0</v>
      </c>
      <c r="E12" s="8">
        <f>SUM($B$5:B11)</f>
        <v>125000</v>
      </c>
    </row>
    <row r="14" spans="1:5">
      <c r="A14" s="2" t="s">
        <v>58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B4332"/>
  </sheetPr>
  <dimension ref="A1:F17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" customWidth="1"/>
    <col min="2" max="2" width="14" customWidth="1"/>
    <col min="3" max="3" width="17" customWidth="1"/>
    <col min="4" max="4" width="14" customWidth="1"/>
    <col min="5" max="5" width="16" customWidth="1"/>
    <col min="6" max="6" width="13" customWidth="1"/>
  </cols>
  <sheetData>
    <row r="1" spans="1:6" ht="18.75">
      <c r="A1" s="1" t="s">
        <v>59</v>
      </c>
    </row>
    <row r="2" spans="1:6">
      <c r="A2" s="2" t="s">
        <v>60</v>
      </c>
    </row>
    <row r="4" spans="1:6" ht="27.95" customHeight="1">
      <c r="A4" s="3" t="s">
        <v>61</v>
      </c>
      <c r="B4" s="3" t="s">
        <v>62</v>
      </c>
      <c r="C4" s="3" t="s">
        <v>63</v>
      </c>
      <c r="D4" s="3" t="s">
        <v>64</v>
      </c>
      <c r="E4" s="3" t="s">
        <v>65</v>
      </c>
      <c r="F4" s="3" t="s">
        <v>66</v>
      </c>
    </row>
    <row r="5" spans="1:6">
      <c r="A5" s="4" t="s">
        <v>67</v>
      </c>
      <c r="B5" s="12">
        <v>46027</v>
      </c>
      <c r="C5" s="4">
        <v>18</v>
      </c>
      <c r="D5" s="13">
        <f t="shared" ref="D5:D15" si="0">B5+C5</f>
        <v>46045</v>
      </c>
      <c r="E5" s="14" t="s">
        <v>68</v>
      </c>
      <c r="F5" s="15">
        <v>1</v>
      </c>
    </row>
    <row r="6" spans="1:6">
      <c r="A6" s="4" t="s">
        <v>69</v>
      </c>
      <c r="B6" s="12">
        <v>46041</v>
      </c>
      <c r="C6" s="4">
        <v>21</v>
      </c>
      <c r="D6" s="13">
        <f t="shared" si="0"/>
        <v>46062</v>
      </c>
      <c r="E6" s="14" t="s">
        <v>68</v>
      </c>
      <c r="F6" s="15">
        <v>1</v>
      </c>
    </row>
    <row r="7" spans="1:6">
      <c r="A7" s="4" t="s">
        <v>70</v>
      </c>
      <c r="B7" s="12">
        <v>46059</v>
      </c>
      <c r="C7" s="4">
        <v>25</v>
      </c>
      <c r="D7" s="13">
        <f t="shared" si="0"/>
        <v>46084</v>
      </c>
      <c r="E7" s="14" t="s">
        <v>71</v>
      </c>
      <c r="F7" s="15">
        <v>1</v>
      </c>
    </row>
    <row r="8" spans="1:6">
      <c r="A8" s="4" t="s">
        <v>72</v>
      </c>
      <c r="B8" s="12">
        <v>46077</v>
      </c>
      <c r="C8" s="4">
        <v>30</v>
      </c>
      <c r="D8" s="13">
        <f t="shared" si="0"/>
        <v>46107</v>
      </c>
      <c r="E8" s="14" t="s">
        <v>71</v>
      </c>
      <c r="F8" s="15">
        <v>0.85</v>
      </c>
    </row>
    <row r="9" spans="1:6">
      <c r="A9" s="4" t="s">
        <v>73</v>
      </c>
      <c r="B9" s="12">
        <v>46099</v>
      </c>
      <c r="C9" s="4">
        <v>40</v>
      </c>
      <c r="D9" s="13">
        <f t="shared" si="0"/>
        <v>46139</v>
      </c>
      <c r="E9" s="14" t="s">
        <v>74</v>
      </c>
      <c r="F9" s="15">
        <v>0.6</v>
      </c>
    </row>
    <row r="10" spans="1:6">
      <c r="A10" s="4" t="s">
        <v>75</v>
      </c>
      <c r="B10" s="12">
        <v>46115</v>
      </c>
      <c r="C10" s="4">
        <v>45</v>
      </c>
      <c r="D10" s="13">
        <f t="shared" si="0"/>
        <v>46160</v>
      </c>
      <c r="E10" s="14" t="s">
        <v>74</v>
      </c>
      <c r="F10" s="15">
        <v>0.45</v>
      </c>
    </row>
    <row r="11" spans="1:6">
      <c r="A11" s="4" t="s">
        <v>76</v>
      </c>
      <c r="B11" s="12">
        <v>46151</v>
      </c>
      <c r="C11" s="4">
        <v>15</v>
      </c>
      <c r="D11" s="13">
        <f t="shared" si="0"/>
        <v>46166</v>
      </c>
      <c r="E11" s="14" t="s">
        <v>74</v>
      </c>
      <c r="F11" s="15">
        <v>0.2</v>
      </c>
    </row>
    <row r="12" spans="1:6">
      <c r="A12" s="4" t="s">
        <v>77</v>
      </c>
      <c r="B12" s="12">
        <v>46163</v>
      </c>
      <c r="C12" s="4">
        <v>28</v>
      </c>
      <c r="D12" s="13">
        <f t="shared" si="0"/>
        <v>46191</v>
      </c>
      <c r="E12" s="14" t="s">
        <v>78</v>
      </c>
      <c r="F12" s="15">
        <v>0</v>
      </c>
    </row>
    <row r="13" spans="1:6">
      <c r="A13" s="4" t="s">
        <v>79</v>
      </c>
      <c r="B13" s="12">
        <v>46177</v>
      </c>
      <c r="C13" s="4">
        <v>20</v>
      </c>
      <c r="D13" s="13">
        <f t="shared" si="0"/>
        <v>46197</v>
      </c>
      <c r="E13" s="14" t="s">
        <v>80</v>
      </c>
      <c r="F13" s="15">
        <v>0</v>
      </c>
    </row>
    <row r="14" spans="1:6">
      <c r="A14" s="4" t="s">
        <v>81</v>
      </c>
      <c r="B14" s="12">
        <v>46197</v>
      </c>
      <c r="C14" s="4">
        <v>7</v>
      </c>
      <c r="D14" s="13">
        <f t="shared" si="0"/>
        <v>46204</v>
      </c>
      <c r="E14" s="14" t="s">
        <v>80</v>
      </c>
      <c r="F14" s="15">
        <v>0</v>
      </c>
    </row>
    <row r="15" spans="1:6">
      <c r="A15" s="4" t="s">
        <v>82</v>
      </c>
      <c r="B15" s="12">
        <v>46204</v>
      </c>
      <c r="C15" s="4">
        <v>30</v>
      </c>
      <c r="D15" s="13">
        <f t="shared" si="0"/>
        <v>46234</v>
      </c>
      <c r="E15" s="14" t="s">
        <v>80</v>
      </c>
      <c r="F15" s="15">
        <v>0</v>
      </c>
    </row>
    <row r="17" spans="1:1">
      <c r="A17" s="2" t="s">
        <v>83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B4332"/>
  </sheetPr>
  <dimension ref="A1:K18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2" customWidth="1"/>
    <col min="2" max="11" width="4.140625" customWidth="1"/>
  </cols>
  <sheetData>
    <row r="1" spans="1:11" ht="18.75">
      <c r="A1" s="1" t="s">
        <v>84</v>
      </c>
    </row>
    <row r="2" spans="1:11">
      <c r="A2" s="2" t="s">
        <v>85</v>
      </c>
    </row>
    <row r="4" spans="1:11" ht="27.95" customHeight="1">
      <c r="A4" s="16" t="s">
        <v>86</v>
      </c>
      <c r="B4" s="17">
        <v>0.68</v>
      </c>
    </row>
    <row r="6" spans="1:11">
      <c r="A6" s="2" t="s">
        <v>87</v>
      </c>
    </row>
    <row r="7" spans="1:11" ht="21.95" customHeight="1">
      <c r="B7" s="18">
        <v>91</v>
      </c>
      <c r="C7" s="18">
        <v>92</v>
      </c>
      <c r="D7" s="18">
        <v>93</v>
      </c>
      <c r="E7" s="18">
        <v>94</v>
      </c>
      <c r="F7" s="18">
        <v>95</v>
      </c>
      <c r="G7" s="18">
        <v>96</v>
      </c>
      <c r="H7" s="18">
        <v>97</v>
      </c>
      <c r="I7" s="18">
        <v>98</v>
      </c>
      <c r="J7" s="18">
        <v>99</v>
      </c>
      <c r="K7" s="18">
        <v>100</v>
      </c>
    </row>
    <row r="8" spans="1:11" ht="21.95" customHeight="1">
      <c r="B8" s="18">
        <v>81</v>
      </c>
      <c r="C8" s="18">
        <v>82</v>
      </c>
      <c r="D8" s="18">
        <v>83</v>
      </c>
      <c r="E8" s="18">
        <v>84</v>
      </c>
      <c r="F8" s="18">
        <v>85</v>
      </c>
      <c r="G8" s="18">
        <v>86</v>
      </c>
      <c r="H8" s="18">
        <v>87</v>
      </c>
      <c r="I8" s="18">
        <v>88</v>
      </c>
      <c r="J8" s="18">
        <v>89</v>
      </c>
      <c r="K8" s="18">
        <v>90</v>
      </c>
    </row>
    <row r="9" spans="1:11" ht="21.95" customHeight="1">
      <c r="B9" s="18">
        <v>71</v>
      </c>
      <c r="C9" s="18">
        <v>72</v>
      </c>
      <c r="D9" s="18">
        <v>73</v>
      </c>
      <c r="E9" s="18">
        <v>74</v>
      </c>
      <c r="F9" s="18">
        <v>75</v>
      </c>
      <c r="G9" s="18">
        <v>76</v>
      </c>
      <c r="H9" s="18">
        <v>77</v>
      </c>
      <c r="I9" s="18">
        <v>78</v>
      </c>
      <c r="J9" s="18">
        <v>79</v>
      </c>
      <c r="K9" s="18">
        <v>80</v>
      </c>
    </row>
    <row r="10" spans="1:11" ht="21.95" customHeight="1">
      <c r="B10" s="18">
        <v>61</v>
      </c>
      <c r="C10" s="18">
        <v>62</v>
      </c>
      <c r="D10" s="18">
        <v>63</v>
      </c>
      <c r="E10" s="18">
        <v>64</v>
      </c>
      <c r="F10" s="18">
        <v>65</v>
      </c>
      <c r="G10" s="18">
        <v>66</v>
      </c>
      <c r="H10" s="18">
        <v>67</v>
      </c>
      <c r="I10" s="18">
        <v>68</v>
      </c>
      <c r="J10" s="18">
        <v>69</v>
      </c>
      <c r="K10" s="18">
        <v>70</v>
      </c>
    </row>
    <row r="11" spans="1:11" ht="21.95" customHeight="1">
      <c r="B11" s="18">
        <v>51</v>
      </c>
      <c r="C11" s="18">
        <v>52</v>
      </c>
      <c r="D11" s="18">
        <v>53</v>
      </c>
      <c r="E11" s="18">
        <v>54</v>
      </c>
      <c r="F11" s="18">
        <v>55</v>
      </c>
      <c r="G11" s="18">
        <v>56</v>
      </c>
      <c r="H11" s="18">
        <v>57</v>
      </c>
      <c r="I11" s="18">
        <v>58</v>
      </c>
      <c r="J11" s="18">
        <v>59</v>
      </c>
      <c r="K11" s="18">
        <v>60</v>
      </c>
    </row>
    <row r="12" spans="1:11" ht="21.95" customHeight="1">
      <c r="B12" s="18">
        <v>41</v>
      </c>
      <c r="C12" s="18">
        <v>42</v>
      </c>
      <c r="D12" s="18">
        <v>43</v>
      </c>
      <c r="E12" s="18">
        <v>44</v>
      </c>
      <c r="F12" s="18">
        <v>45</v>
      </c>
      <c r="G12" s="18">
        <v>46</v>
      </c>
      <c r="H12" s="18">
        <v>47</v>
      </c>
      <c r="I12" s="18">
        <v>48</v>
      </c>
      <c r="J12" s="18">
        <v>49</v>
      </c>
      <c r="K12" s="18">
        <v>50</v>
      </c>
    </row>
    <row r="13" spans="1:11" ht="21.95" customHeight="1">
      <c r="B13" s="18">
        <v>31</v>
      </c>
      <c r="C13" s="18">
        <v>32</v>
      </c>
      <c r="D13" s="18">
        <v>33</v>
      </c>
      <c r="E13" s="18">
        <v>34</v>
      </c>
      <c r="F13" s="18">
        <v>35</v>
      </c>
      <c r="G13" s="18">
        <v>36</v>
      </c>
      <c r="H13" s="18">
        <v>37</v>
      </c>
      <c r="I13" s="18">
        <v>38</v>
      </c>
      <c r="J13" s="18">
        <v>39</v>
      </c>
      <c r="K13" s="18">
        <v>40</v>
      </c>
    </row>
    <row r="14" spans="1:11" ht="21.95" customHeight="1">
      <c r="B14" s="18">
        <v>21</v>
      </c>
      <c r="C14" s="18">
        <v>22</v>
      </c>
      <c r="D14" s="18">
        <v>23</v>
      </c>
      <c r="E14" s="18">
        <v>24</v>
      </c>
      <c r="F14" s="18">
        <v>25</v>
      </c>
      <c r="G14" s="18">
        <v>26</v>
      </c>
      <c r="H14" s="18">
        <v>27</v>
      </c>
      <c r="I14" s="18">
        <v>28</v>
      </c>
      <c r="J14" s="18">
        <v>29</v>
      </c>
      <c r="K14" s="18">
        <v>30</v>
      </c>
    </row>
    <row r="15" spans="1:11" ht="21.95" customHeight="1">
      <c r="B15" s="18">
        <v>11</v>
      </c>
      <c r="C15" s="18">
        <v>12</v>
      </c>
      <c r="D15" s="18">
        <v>13</v>
      </c>
      <c r="E15" s="18">
        <v>14</v>
      </c>
      <c r="F15" s="18">
        <v>15</v>
      </c>
      <c r="G15" s="18">
        <v>16</v>
      </c>
      <c r="H15" s="18">
        <v>17</v>
      </c>
      <c r="I15" s="18">
        <v>18</v>
      </c>
      <c r="J15" s="18">
        <v>19</v>
      </c>
      <c r="K15" s="18">
        <v>20</v>
      </c>
    </row>
    <row r="16" spans="1:11" ht="21.95" customHeight="1">
      <c r="B16" s="18">
        <v>1</v>
      </c>
      <c r="C16" s="18">
        <v>2</v>
      </c>
      <c r="D16" s="18">
        <v>3</v>
      </c>
      <c r="E16" s="18">
        <v>4</v>
      </c>
      <c r="F16" s="18">
        <v>5</v>
      </c>
      <c r="G16" s="18">
        <v>6</v>
      </c>
      <c r="H16" s="18">
        <v>7</v>
      </c>
      <c r="I16" s="18">
        <v>8</v>
      </c>
      <c r="J16" s="18">
        <v>9</v>
      </c>
      <c r="K16" s="18">
        <v>10</v>
      </c>
    </row>
    <row r="18" spans="1:1">
      <c r="A18" s="2" t="s">
        <v>88</v>
      </c>
    </row>
  </sheetData>
  <conditionalFormatting sqref="B7:K16">
    <cfRule type="expression" dxfId="1" priority="1">
      <formula>B7&lt;=$B$4*100</formula>
    </cfRule>
    <cfRule type="expression" dxfId="0" priority="2">
      <formula>B7&gt;$B$4*100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B4332"/>
  </sheetPr>
  <dimension ref="A1:D1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" customWidth="1"/>
    <col min="2" max="3" width="14" customWidth="1"/>
    <col min="4" max="4" width="18" customWidth="1"/>
  </cols>
  <sheetData>
    <row r="1" spans="1:4" ht="18.75">
      <c r="A1" s="1" t="s">
        <v>89</v>
      </c>
    </row>
    <row r="2" spans="1:4">
      <c r="A2" s="2" t="s">
        <v>90</v>
      </c>
    </row>
    <row r="4" spans="1:4" ht="27.95" customHeight="1">
      <c r="A4" s="3" t="s">
        <v>91</v>
      </c>
      <c r="B4" s="3" t="s">
        <v>92</v>
      </c>
      <c r="C4" s="3" t="s">
        <v>93</v>
      </c>
      <c r="D4" s="3" t="s">
        <v>94</v>
      </c>
    </row>
    <row r="5" spans="1:4">
      <c r="A5" s="4" t="s">
        <v>95</v>
      </c>
      <c r="B5" s="5">
        <v>112</v>
      </c>
      <c r="C5" s="5">
        <v>98</v>
      </c>
      <c r="D5" s="19">
        <f t="shared" ref="D5:D10" si="0">-C5</f>
        <v>-98</v>
      </c>
    </row>
    <row r="6" spans="1:4">
      <c r="A6" s="4" t="s">
        <v>96</v>
      </c>
      <c r="B6" s="5">
        <v>348</v>
      </c>
      <c r="C6" s="5">
        <v>401</v>
      </c>
      <c r="D6" s="19">
        <f t="shared" si="0"/>
        <v>-401</v>
      </c>
    </row>
    <row r="7" spans="1:4">
      <c r="A7" s="4" t="s">
        <v>97</v>
      </c>
      <c r="B7" s="5">
        <v>402</v>
      </c>
      <c r="C7" s="5">
        <v>438</v>
      </c>
      <c r="D7" s="19">
        <f t="shared" si="0"/>
        <v>-438</v>
      </c>
    </row>
    <row r="8" spans="1:4">
      <c r="A8" s="4" t="s">
        <v>98</v>
      </c>
      <c r="B8" s="5">
        <v>287</v>
      </c>
      <c r="C8" s="5">
        <v>356</v>
      </c>
      <c r="D8" s="19">
        <f t="shared" si="0"/>
        <v>-356</v>
      </c>
    </row>
    <row r="9" spans="1:4">
      <c r="A9" s="4" t="s">
        <v>99</v>
      </c>
      <c r="B9" s="5">
        <v>164</v>
      </c>
      <c r="C9" s="5">
        <v>209</v>
      </c>
      <c r="D9" s="19">
        <f t="shared" si="0"/>
        <v>-209</v>
      </c>
    </row>
    <row r="10" spans="1:4">
      <c r="A10" s="4" t="s">
        <v>100</v>
      </c>
      <c r="B10" s="5">
        <v>38</v>
      </c>
      <c r="C10" s="5">
        <v>52</v>
      </c>
      <c r="D10" s="19">
        <f t="shared" si="0"/>
        <v>-52</v>
      </c>
    </row>
    <row r="12" spans="1:4">
      <c r="A12" s="2" t="s">
        <v>101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B4332"/>
  </sheetPr>
  <dimension ref="A1:H18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4" width="12" customWidth="1"/>
    <col min="5" max="5" width="3" customWidth="1"/>
    <col min="6" max="8" width="16" customWidth="1"/>
  </cols>
  <sheetData>
    <row r="1" spans="1:8" ht="18.75">
      <c r="A1" s="1" t="s">
        <v>102</v>
      </c>
    </row>
    <row r="2" spans="1:8">
      <c r="A2" s="2" t="s">
        <v>103</v>
      </c>
      <c r="B2" s="20" t="b">
        <v>1</v>
      </c>
      <c r="C2" s="20" t="b">
        <v>1</v>
      </c>
      <c r="D2" s="20" t="b">
        <v>1</v>
      </c>
    </row>
    <row r="4" spans="1:8" ht="27.95" customHeight="1">
      <c r="A4" s="3" t="s">
        <v>2</v>
      </c>
      <c r="B4" s="3" t="s">
        <v>104</v>
      </c>
      <c r="C4" s="3" t="s">
        <v>105</v>
      </c>
      <c r="D4" s="3" t="s">
        <v>106</v>
      </c>
      <c r="E4" s="3"/>
      <c r="F4" s="3" t="s">
        <v>107</v>
      </c>
      <c r="G4" s="3" t="s">
        <v>108</v>
      </c>
      <c r="H4" s="3" t="s">
        <v>109</v>
      </c>
    </row>
    <row r="5" spans="1:8">
      <c r="A5" s="4" t="s">
        <v>5</v>
      </c>
      <c r="B5" s="4">
        <v>145</v>
      </c>
      <c r="C5" s="4">
        <v>98</v>
      </c>
      <c r="D5" s="4">
        <v>112</v>
      </c>
      <c r="E5" s="4"/>
      <c r="F5" s="14">
        <f t="shared" ref="F5:F16" si="0">IF(B$2,B5,NA())</f>
        <v>145</v>
      </c>
      <c r="G5" s="14">
        <f t="shared" ref="G5:G16" si="1">IF(C$2,C5,NA())</f>
        <v>98</v>
      </c>
      <c r="H5" s="14">
        <f t="shared" ref="H5:H16" si="2">IF(D$2,D5,NA())</f>
        <v>112</v>
      </c>
    </row>
    <row r="6" spans="1:8">
      <c r="A6" s="4" t="s">
        <v>6</v>
      </c>
      <c r="B6" s="4">
        <v>152</v>
      </c>
      <c r="C6" s="4">
        <v>104</v>
      </c>
      <c r="D6" s="4">
        <v>108</v>
      </c>
      <c r="E6" s="4"/>
      <c r="F6" s="14">
        <f t="shared" si="0"/>
        <v>152</v>
      </c>
      <c r="G6" s="14">
        <f t="shared" si="1"/>
        <v>104</v>
      </c>
      <c r="H6" s="14">
        <f t="shared" si="2"/>
        <v>108</v>
      </c>
    </row>
    <row r="7" spans="1:8">
      <c r="A7" s="4" t="s">
        <v>7</v>
      </c>
      <c r="B7" s="4">
        <v>168</v>
      </c>
      <c r="C7" s="4">
        <v>96</v>
      </c>
      <c r="D7" s="4">
        <v>125</v>
      </c>
      <c r="E7" s="4"/>
      <c r="F7" s="14">
        <f t="shared" si="0"/>
        <v>168</v>
      </c>
      <c r="G7" s="14">
        <f t="shared" si="1"/>
        <v>96</v>
      </c>
      <c r="H7" s="14">
        <f t="shared" si="2"/>
        <v>125</v>
      </c>
    </row>
    <row r="8" spans="1:8">
      <c r="A8" s="4" t="s">
        <v>8</v>
      </c>
      <c r="B8" s="4">
        <v>149</v>
      </c>
      <c r="C8" s="4">
        <v>118</v>
      </c>
      <c r="D8" s="4">
        <v>131</v>
      </c>
      <c r="E8" s="4"/>
      <c r="F8" s="14">
        <f t="shared" si="0"/>
        <v>149</v>
      </c>
      <c r="G8" s="14">
        <f t="shared" si="1"/>
        <v>118</v>
      </c>
      <c r="H8" s="14">
        <f t="shared" si="2"/>
        <v>131</v>
      </c>
    </row>
    <row r="9" spans="1:8">
      <c r="A9" s="4" t="s">
        <v>9</v>
      </c>
      <c r="B9" s="4">
        <v>177</v>
      </c>
      <c r="C9" s="4">
        <v>125</v>
      </c>
      <c r="D9" s="4">
        <v>119</v>
      </c>
      <c r="E9" s="4"/>
      <c r="F9" s="14">
        <f t="shared" si="0"/>
        <v>177</v>
      </c>
      <c r="G9" s="14">
        <f t="shared" si="1"/>
        <v>125</v>
      </c>
      <c r="H9" s="14">
        <f t="shared" si="2"/>
        <v>119</v>
      </c>
    </row>
    <row r="10" spans="1:8">
      <c r="A10" s="4" t="s">
        <v>10</v>
      </c>
      <c r="B10" s="4">
        <v>191</v>
      </c>
      <c r="C10" s="4">
        <v>132</v>
      </c>
      <c r="D10" s="4">
        <v>144</v>
      </c>
      <c r="E10" s="4"/>
      <c r="F10" s="14">
        <f t="shared" si="0"/>
        <v>191</v>
      </c>
      <c r="G10" s="14">
        <f t="shared" si="1"/>
        <v>132</v>
      </c>
      <c r="H10" s="14">
        <f t="shared" si="2"/>
        <v>144</v>
      </c>
    </row>
    <row r="11" spans="1:8">
      <c r="A11" s="4" t="s">
        <v>11</v>
      </c>
      <c r="B11" s="4">
        <v>184</v>
      </c>
      <c r="C11" s="4">
        <v>127</v>
      </c>
      <c r="D11" s="4">
        <v>138</v>
      </c>
      <c r="E11" s="4"/>
      <c r="F11" s="14">
        <f t="shared" si="0"/>
        <v>184</v>
      </c>
      <c r="G11" s="14">
        <f t="shared" si="1"/>
        <v>127</v>
      </c>
      <c r="H11" s="14">
        <f t="shared" si="2"/>
        <v>138</v>
      </c>
    </row>
    <row r="12" spans="1:8">
      <c r="A12" s="4" t="s">
        <v>12</v>
      </c>
      <c r="B12" s="4">
        <v>172</v>
      </c>
      <c r="C12" s="4">
        <v>141</v>
      </c>
      <c r="D12" s="4">
        <v>152</v>
      </c>
      <c r="E12" s="4"/>
      <c r="F12" s="14">
        <f t="shared" si="0"/>
        <v>172</v>
      </c>
      <c r="G12" s="14">
        <f t="shared" si="1"/>
        <v>141</v>
      </c>
      <c r="H12" s="14">
        <f t="shared" si="2"/>
        <v>152</v>
      </c>
    </row>
    <row r="13" spans="1:8">
      <c r="A13" s="4" t="s">
        <v>13</v>
      </c>
      <c r="B13" s="4">
        <v>205</v>
      </c>
      <c r="C13" s="4">
        <v>149</v>
      </c>
      <c r="D13" s="4">
        <v>147</v>
      </c>
      <c r="E13" s="4"/>
      <c r="F13" s="14">
        <f t="shared" si="0"/>
        <v>205</v>
      </c>
      <c r="G13" s="14">
        <f t="shared" si="1"/>
        <v>149</v>
      </c>
      <c r="H13" s="14">
        <f t="shared" si="2"/>
        <v>147</v>
      </c>
    </row>
    <row r="14" spans="1:8">
      <c r="A14" s="4" t="s">
        <v>14</v>
      </c>
      <c r="B14" s="4">
        <v>218</v>
      </c>
      <c r="C14" s="4">
        <v>156</v>
      </c>
      <c r="D14" s="4">
        <v>163</v>
      </c>
      <c r="E14" s="4"/>
      <c r="F14" s="14">
        <f t="shared" si="0"/>
        <v>218</v>
      </c>
      <c r="G14" s="14">
        <f t="shared" si="1"/>
        <v>156</v>
      </c>
      <c r="H14" s="14">
        <f t="shared" si="2"/>
        <v>163</v>
      </c>
    </row>
    <row r="15" spans="1:8">
      <c r="A15" s="4" t="s">
        <v>15</v>
      </c>
      <c r="B15" s="4">
        <v>232</v>
      </c>
      <c r="C15" s="4">
        <v>161</v>
      </c>
      <c r="D15" s="4">
        <v>171</v>
      </c>
      <c r="E15" s="4"/>
      <c r="F15" s="14">
        <f t="shared" si="0"/>
        <v>232</v>
      </c>
      <c r="G15" s="14">
        <f t="shared" si="1"/>
        <v>161</v>
      </c>
      <c r="H15" s="14">
        <f t="shared" si="2"/>
        <v>171</v>
      </c>
    </row>
    <row r="16" spans="1:8">
      <c r="A16" s="4" t="s">
        <v>16</v>
      </c>
      <c r="B16" s="4">
        <v>247</v>
      </c>
      <c r="C16" s="4">
        <v>174</v>
      </c>
      <c r="D16" s="4">
        <v>186</v>
      </c>
      <c r="E16" s="4"/>
      <c r="F16" s="14">
        <f t="shared" si="0"/>
        <v>247</v>
      </c>
      <c r="G16" s="14">
        <f t="shared" si="1"/>
        <v>174</v>
      </c>
      <c r="H16" s="14">
        <f t="shared" si="2"/>
        <v>186</v>
      </c>
    </row>
    <row r="18" spans="1:1">
      <c r="A18" s="2" t="s">
        <v>110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B4332"/>
  </sheetPr>
  <dimension ref="A1:C18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8" customWidth="1"/>
    <col min="2" max="2" width="12" customWidth="1"/>
    <col min="3" max="3" width="30" customWidth="1"/>
  </cols>
  <sheetData>
    <row r="1" spans="1:3" ht="18.75">
      <c r="A1" s="1" t="s">
        <v>111</v>
      </c>
    </row>
    <row r="2" spans="1:3">
      <c r="A2" s="2" t="s">
        <v>112</v>
      </c>
    </row>
    <row r="4" spans="1:3" ht="27.95" customHeight="1">
      <c r="A4" s="3" t="s">
        <v>113</v>
      </c>
      <c r="B4" s="3" t="s">
        <v>114</v>
      </c>
      <c r="C4" s="3" t="s">
        <v>115</v>
      </c>
    </row>
    <row r="5" spans="1:3">
      <c r="A5" s="4" t="s">
        <v>116</v>
      </c>
      <c r="B5" s="4">
        <v>40</v>
      </c>
      <c r="C5" s="4" t="s">
        <v>117</v>
      </c>
    </row>
    <row r="6" spans="1:3">
      <c r="A6" s="4" t="s">
        <v>118</v>
      </c>
      <c r="B6" s="4">
        <v>30</v>
      </c>
      <c r="C6" s="4" t="s">
        <v>119</v>
      </c>
    </row>
    <row r="7" spans="1:3">
      <c r="A7" s="4" t="s">
        <v>120</v>
      </c>
      <c r="B7" s="4">
        <v>30</v>
      </c>
      <c r="C7" s="4" t="s">
        <v>121</v>
      </c>
    </row>
    <row r="8" spans="1:3">
      <c r="A8" s="4" t="s">
        <v>122</v>
      </c>
      <c r="B8" s="4">
        <v>100</v>
      </c>
      <c r="C8" s="4" t="s">
        <v>123</v>
      </c>
    </row>
    <row r="11" spans="1:3" ht="18.75">
      <c r="A11" s="1" t="s">
        <v>124</v>
      </c>
    </row>
    <row r="12" spans="1:3">
      <c r="A12" s="21" t="s">
        <v>125</v>
      </c>
      <c r="B12" s="22">
        <v>0.72</v>
      </c>
    </row>
    <row r="13" spans="1:3">
      <c r="A13" s="21" t="s">
        <v>126</v>
      </c>
      <c r="B13" s="23">
        <v>1</v>
      </c>
    </row>
    <row r="14" spans="1:3">
      <c r="A14" s="21" t="s">
        <v>127</v>
      </c>
      <c r="B14" s="24">
        <f>B12*200</f>
        <v>144</v>
      </c>
    </row>
    <row r="15" spans="1:3">
      <c r="A15" s="21" t="s">
        <v>128</v>
      </c>
      <c r="B15" s="24">
        <f>B13</f>
        <v>1</v>
      </c>
    </row>
    <row r="16" spans="1:3">
      <c r="A16" s="21" t="s">
        <v>129</v>
      </c>
      <c r="B16" s="24">
        <f>200-B14-B15</f>
        <v>55</v>
      </c>
    </row>
    <row r="18" spans="1:1">
      <c r="A18" s="2" t="s">
        <v>130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B4332"/>
  </sheetPr>
  <dimension ref="A1:D1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2" customWidth="1"/>
    <col min="2" max="2" width="14" customWidth="1"/>
    <col min="3" max="3" width="24" customWidth="1"/>
    <col min="4" max="4" width="16" customWidth="1"/>
  </cols>
  <sheetData>
    <row r="1" spans="1:4" ht="18.75">
      <c r="A1" s="1" t="s">
        <v>131</v>
      </c>
    </row>
    <row r="2" spans="1:4">
      <c r="A2" s="2" t="s">
        <v>132</v>
      </c>
    </row>
    <row r="4" spans="1:4" ht="27.95" customHeight="1">
      <c r="A4" s="3" t="s">
        <v>133</v>
      </c>
      <c r="B4" s="3" t="s">
        <v>134</v>
      </c>
      <c r="C4" s="3" t="s">
        <v>135</v>
      </c>
      <c r="D4" s="3" t="s">
        <v>136</v>
      </c>
    </row>
    <row r="5" spans="1:4">
      <c r="A5" s="4" t="s">
        <v>137</v>
      </c>
      <c r="B5" s="5">
        <v>48200</v>
      </c>
      <c r="C5" s="14" t="s">
        <v>138</v>
      </c>
      <c r="D5" s="8">
        <v>10000</v>
      </c>
    </row>
    <row r="6" spans="1:4">
      <c r="A6" s="4" t="s">
        <v>139</v>
      </c>
      <c r="B6" s="5">
        <v>61500</v>
      </c>
      <c r="C6" s="14" t="s">
        <v>140</v>
      </c>
      <c r="D6" s="8">
        <v>10000</v>
      </c>
    </row>
    <row r="7" spans="1:4">
      <c r="A7" s="4" t="s">
        <v>141</v>
      </c>
      <c r="B7" s="5">
        <v>93400</v>
      </c>
      <c r="C7" s="14" t="s">
        <v>142</v>
      </c>
      <c r="D7" s="8">
        <v>10000</v>
      </c>
    </row>
    <row r="8" spans="1:4">
      <c r="A8" s="4" t="s">
        <v>143</v>
      </c>
      <c r="B8" s="5">
        <v>35700</v>
      </c>
      <c r="C8" s="14" t="s">
        <v>144</v>
      </c>
      <c r="D8" s="8">
        <v>10000</v>
      </c>
    </row>
    <row r="9" spans="1:4">
      <c r="A9" s="4" t="s">
        <v>145</v>
      </c>
      <c r="B9" s="5">
        <v>27900</v>
      </c>
      <c r="C9" s="14" t="s">
        <v>146</v>
      </c>
      <c r="D9" s="8">
        <v>10000</v>
      </c>
    </row>
    <row r="10" spans="1:4">
      <c r="A10" s="4" t="s">
        <v>147</v>
      </c>
      <c r="B10" s="5">
        <v>41300</v>
      </c>
      <c r="C10" s="14" t="s">
        <v>148</v>
      </c>
      <c r="D10" s="8">
        <v>10000</v>
      </c>
    </row>
    <row r="12" spans="1:4">
      <c r="A12" s="2" t="s">
        <v>149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B4332"/>
  </sheetPr>
  <dimension ref="A1:D1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" customWidth="1"/>
    <col min="2" max="2" width="12" customWidth="1"/>
    <col min="3" max="3" width="16" customWidth="1"/>
    <col min="4" max="4" width="12" customWidth="1"/>
  </cols>
  <sheetData>
    <row r="1" spans="1:4" ht="18.75">
      <c r="A1" s="1" t="s">
        <v>150</v>
      </c>
    </row>
    <row r="2" spans="1:4">
      <c r="A2" s="2" t="s">
        <v>151</v>
      </c>
    </row>
    <row r="4" spans="1:4" ht="27.95" customHeight="1">
      <c r="A4" s="3" t="s">
        <v>152</v>
      </c>
      <c r="B4" s="3" t="s">
        <v>153</v>
      </c>
      <c r="C4" s="3" t="s">
        <v>154</v>
      </c>
      <c r="D4" s="3" t="s">
        <v>155</v>
      </c>
    </row>
    <row r="5" spans="1:4">
      <c r="A5" s="4" t="s">
        <v>156</v>
      </c>
      <c r="B5" s="5">
        <v>1842</v>
      </c>
      <c r="C5" s="7">
        <f>SUM($B$5:B5)/SUM($B$5:$B$14)</f>
        <v>0.35019011406844108</v>
      </c>
      <c r="D5" s="15">
        <v>0.8</v>
      </c>
    </row>
    <row r="6" spans="1:4">
      <c r="A6" s="4" t="s">
        <v>157</v>
      </c>
      <c r="B6" s="5">
        <v>1130</v>
      </c>
      <c r="C6" s="7">
        <f>SUM($B$5:B6)/SUM($B$5:$B$14)</f>
        <v>0.56501901140684407</v>
      </c>
      <c r="D6" s="15">
        <v>0.8</v>
      </c>
    </row>
    <row r="7" spans="1:4">
      <c r="A7" s="4" t="s">
        <v>158</v>
      </c>
      <c r="B7" s="5">
        <v>764</v>
      </c>
      <c r="C7" s="7">
        <f>SUM($B$5:B7)/SUM($B$5:$B$14)</f>
        <v>0.71026615969581752</v>
      </c>
      <c r="D7" s="15">
        <v>0.8</v>
      </c>
    </row>
    <row r="8" spans="1:4">
      <c r="A8" s="4" t="s">
        <v>159</v>
      </c>
      <c r="B8" s="5">
        <v>498</v>
      </c>
      <c r="C8" s="7">
        <f>SUM($B$5:B8)/SUM($B$5:$B$14)</f>
        <v>0.80494296577946767</v>
      </c>
      <c r="D8" s="15">
        <v>0.8</v>
      </c>
    </row>
    <row r="9" spans="1:4">
      <c r="A9" s="4" t="s">
        <v>160</v>
      </c>
      <c r="B9" s="5">
        <v>356</v>
      </c>
      <c r="C9" s="7">
        <f>SUM($B$5:B9)/SUM($B$5:$B$14)</f>
        <v>0.87262357414448666</v>
      </c>
      <c r="D9" s="15">
        <v>0.8</v>
      </c>
    </row>
    <row r="10" spans="1:4">
      <c r="A10" s="4" t="s">
        <v>161</v>
      </c>
      <c r="B10" s="5">
        <v>241</v>
      </c>
      <c r="C10" s="7">
        <f>SUM($B$5:B10)/SUM($B$5:$B$14)</f>
        <v>0.91844106463878328</v>
      </c>
      <c r="D10" s="15">
        <v>0.8</v>
      </c>
    </row>
    <row r="11" spans="1:4">
      <c r="A11" s="4" t="s">
        <v>162</v>
      </c>
      <c r="B11" s="5">
        <v>168</v>
      </c>
      <c r="C11" s="7">
        <f>SUM($B$5:B11)/SUM($B$5:$B$14)</f>
        <v>0.95038022813688217</v>
      </c>
      <c r="D11" s="15">
        <v>0.8</v>
      </c>
    </row>
    <row r="12" spans="1:4">
      <c r="A12" s="4" t="s">
        <v>163</v>
      </c>
      <c r="B12" s="5">
        <v>119</v>
      </c>
      <c r="C12" s="7">
        <f>SUM($B$5:B12)/SUM($B$5:$B$14)</f>
        <v>0.97300380228136885</v>
      </c>
      <c r="D12" s="15">
        <v>0.8</v>
      </c>
    </row>
    <row r="13" spans="1:4">
      <c r="A13" s="4" t="s">
        <v>164</v>
      </c>
      <c r="B13" s="5">
        <v>87</v>
      </c>
      <c r="C13" s="7">
        <f>SUM($B$5:B13)/SUM($B$5:$B$14)</f>
        <v>0.98954372623574149</v>
      </c>
      <c r="D13" s="15">
        <v>0.8</v>
      </c>
    </row>
    <row r="14" spans="1:4">
      <c r="A14" s="4" t="s">
        <v>165</v>
      </c>
      <c r="B14" s="5">
        <v>55</v>
      </c>
      <c r="C14" s="7">
        <f>SUM($B$5:B14)/SUM($B$5:$B$14)</f>
        <v>1</v>
      </c>
      <c r="D14" s="15">
        <v>0.8</v>
      </c>
    </row>
    <row r="16" spans="1:4">
      <c r="A16" s="2" t="s">
        <v>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01_Combo</vt:lpstr>
      <vt:lpstr>02_Funnel</vt:lpstr>
      <vt:lpstr>03_InCell</vt:lpstr>
      <vt:lpstr>04_Waterfall</vt:lpstr>
      <vt:lpstr>05_Gantt</vt:lpstr>
      <vt:lpstr>06_Waffle</vt:lpstr>
      <vt:lpstr>07_Butterfly</vt:lpstr>
      <vt:lpstr>08_Checkbox</vt:lpstr>
      <vt:lpstr>09_Speedometer</vt:lpstr>
      <vt:lpstr>10_ImageFill</vt:lpstr>
      <vt:lpstr>11_Pareto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Omowunmi Adenuga-Taiwo</cp:lastModifiedBy>
  <dcterms:created xsi:type="dcterms:W3CDTF">2026-09-21T07:56:07Z</dcterms:created>
  <dcterms:modified xsi:type="dcterms:W3CDTF">2026-09-23T07:22:50Z</dcterms:modified>
</cp:coreProperties>
</file>